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1385" windowHeight="8535" tabRatio="692" activeTab="0"/>
  </bookViews>
  <sheets>
    <sheet name="Департамент" sheetId="1" r:id="rId1"/>
    <sheet name="заклади" sheetId="2" r:id="rId2"/>
    <sheet name="метро ВНЗ" sheetId="3" r:id="rId3"/>
    <sheet name="райони-Осв.суб." sheetId="4" r:id="rId4"/>
    <sheet name="райони-Програма" sheetId="5" r:id="rId5"/>
    <sheet name="райони-Осв.потреб" sheetId="6" r:id="rId6"/>
  </sheets>
  <definedNames/>
  <calcPr fullCalcOnLoad="1"/>
</workbook>
</file>

<file path=xl/sharedStrings.xml><?xml version="1.0" encoding="utf-8"?>
<sst xmlns="http://schemas.openxmlformats.org/spreadsheetml/2006/main" count="111" uniqueCount="57">
  <si>
    <t>№ 
з/п</t>
  </si>
  <si>
    <t>Всього</t>
  </si>
  <si>
    <t>заробітна плата з нарахуваннями</t>
  </si>
  <si>
    <t>відрядження</t>
  </si>
  <si>
    <t>Видатки на утримання Департаменту 
(державний бюджет), в т.ч.</t>
  </si>
  <si>
    <t>Найменування видатків</t>
  </si>
  <si>
    <t>грн.</t>
  </si>
  <si>
    <t>іменна стипендія облдержадміністрації та персональна стипендія ім. О.С.Масельського студентам ВНЗ</t>
  </si>
  <si>
    <t>іменна стипендія облдержадміністрації в галузі науки видатним та молодим науковцям</t>
  </si>
  <si>
    <t>стипендія облдержадміністрації дітям-сиротам І курсу ВНЗ</t>
  </si>
  <si>
    <t>предмети, матеріали (КЕКВ 2210)</t>
  </si>
  <si>
    <t>оплата послуг (крім комунальних) (КЕКВ 2240)</t>
  </si>
  <si>
    <t>інші видатки</t>
  </si>
  <si>
    <r>
      <t xml:space="preserve">Ідентифікаційний код ЄДРПОУ  </t>
    </r>
    <r>
      <rPr>
        <b/>
        <u val="single"/>
        <sz val="10"/>
        <rFont val="Arial"/>
        <family val="2"/>
      </rPr>
      <t>02146446</t>
    </r>
  </si>
  <si>
    <r>
      <t xml:space="preserve">Місцезнаходження  </t>
    </r>
    <r>
      <rPr>
        <b/>
        <u val="single"/>
        <sz val="10"/>
        <rFont val="Arial"/>
        <family val="2"/>
      </rPr>
      <t>61022, м.Харків, майдан Свободи, Держпром б.5,9п., 4 п.</t>
    </r>
  </si>
  <si>
    <t>Видатки на виконання обласної Програми розвитку освіти "Новий освітній простір Харківщини" на 2014-2018 рр.
(обласний бюджет), в т.ч.</t>
  </si>
  <si>
    <t xml:space="preserve">     Інші заклади обласного підпорядкування</t>
  </si>
  <si>
    <t>придбання шкільних автобусів для поповнення та оновлення існуючого парку шкільних автобусів</t>
  </si>
  <si>
    <t xml:space="preserve">     Реалізація заходів регіональних та обласних програм</t>
  </si>
  <si>
    <t>Видатки за рахунок обласного бюджету</t>
  </si>
  <si>
    <t xml:space="preserve">Інформація про оплату видатків
Департаменту науки і освіти Харківської обласної державної адміністрації </t>
  </si>
  <si>
    <t xml:space="preserve">      Професійно-технічні навчальні заклади</t>
  </si>
  <si>
    <r>
      <t xml:space="preserve">     Загальноосвітні навчальні заклади обласного підпорядкування (інтернатні заклади)</t>
    </r>
  </si>
  <si>
    <t>Ковальова 705 03 23</t>
  </si>
  <si>
    <t>Затверджено на 2017 рік</t>
  </si>
  <si>
    <t xml:space="preserve">     Загальноосвітні навчальні заклади обласного підпорядкування (інтернатні заклади)</t>
  </si>
  <si>
    <t xml:space="preserve">     Позашкільні заклади освіти обласного підпорядкування</t>
  </si>
  <si>
    <r>
      <t>Видатки за рахунок освітньої субвенції</t>
    </r>
  </si>
  <si>
    <t>Видатки за рахунок залишку коштів освітньої субвенції та субвенції на підготовку робітничих кадрів з державного бюджету місцевим бюджетам, які утворилися на початок 2017 року</t>
  </si>
  <si>
    <t>Видатки за рахунок додаткової дотаці</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</si>
  <si>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закладів та установ освіти, що утримуються за рахунок коштів обласного бюджету, освітньої субвенції та додаткової дотації</t>
    </r>
  </si>
  <si>
    <t>Затверджено на 2017 р</t>
  </si>
  <si>
    <t xml:space="preserve">     Вищі навчальні заклади обласного 
підпорядкування III-IV рівня акредитації</t>
  </si>
  <si>
    <t xml:space="preserve">     Вищі навчальні заклади обласного 
підпорядкування I-II рівня акредитації</t>
  </si>
  <si>
    <r>
      <t xml:space="preserve">Видатки на виконання обласної Програми розвитку освіти "Новий освітній простір Харківщини" на 2014-2018 рр.
</t>
    </r>
    <r>
      <rPr>
        <sz val="10"/>
        <rFont val="Arial"/>
        <family val="2"/>
      </rPr>
      <t>Вищі навчальні заклади</t>
    </r>
  </si>
  <si>
    <t>Примітка: розпорядники субвенції - вищі навчальні заклади</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</si>
  <si>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субвенції державному бюджету для забезпечення компенсації 50 % вартості проїзду у метрополітені м.Харкова студентів 
Харківського національного аграрного університету імені В.В.Докучаєва та Харківської державної зооветеринарної академії</t>
    </r>
  </si>
  <si>
    <r>
      <t xml:space="preserve">Видатки на оснащення опорних закладів
</t>
    </r>
    <r>
      <rPr>
        <sz val="10"/>
        <rFont val="Arial"/>
        <family val="2"/>
      </rPr>
      <t>Райони області</t>
    </r>
  </si>
  <si>
    <r>
      <t xml:space="preserve">Видатки та придбання шкільних автобусів
</t>
    </r>
    <r>
      <rPr>
        <sz val="10"/>
        <rFont val="Arial"/>
        <family val="2"/>
      </rPr>
      <t>Райони області</t>
    </r>
  </si>
  <si>
    <t>Примітка: розпорядники субвенції - районні бюджети Харківської області</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</si>
  <si>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залишку коштів освітньої субвенції з державного бюджету місцевим бюджетам, що утворився  на 01.01.2017 року</t>
    </r>
  </si>
  <si>
    <r>
      <t xml:space="preserve">Видатки на виконання обласної Програми розвитку освіти "Новий освітній простір Харківщини" на 2014-2018 рр.
</t>
    </r>
    <r>
      <rPr>
        <sz val="10"/>
        <rFont val="Arial"/>
        <family val="2"/>
      </rPr>
      <t>Райони області</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</si>
  <si>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іншої субвенції 
для забезпечення сучасним обладнанням дошкільних та позашкільних навчальних закладів, оснащення сучасним обладнанням навчальних кабінетів хімії, біології, фізики, географії та математики, комп’ютерною технікою та мультимедійним обладнанням, технічним обладнанням, спортивним знаряддям тощо, проведення капітального ремонту загальноосвітніх навчальних закладів області на виконання регіональних програм</t>
    </r>
  </si>
  <si>
    <r>
      <t xml:space="preserve">Видатки на виконання Програми економічного і соціального розвитку Харківської області на 2017 рік 
</t>
    </r>
    <r>
      <rPr>
        <sz val="10"/>
        <rFont val="Arial"/>
        <family val="2"/>
      </rPr>
      <t>Райони області</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</si>
  <si>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субвенції з державного бюджету місцевим бюджетам на надання державної підтримки особам з особливими освітніми потребами у 2017 р.</t>
    </r>
  </si>
  <si>
    <t>Райони області</t>
  </si>
  <si>
    <t>Видатки за рахунок субвенції з державного бюджету місцевим бюджетам на модернізацію та оновлення матеріально-технічної бази ПТНЗ</t>
  </si>
  <si>
    <t>Директор Департаменту науки і освіти</t>
  </si>
  <si>
    <t>О.О. Труш</t>
  </si>
  <si>
    <t>Проведена оплата видатків з початку року станом на 29.09.17</t>
  </si>
  <si>
    <t>Профінансовано з початку року станом на 29.09.17</t>
  </si>
  <si>
    <t>станом на 31.10.2017 р.</t>
  </si>
  <si>
    <t>Відкрито асигнувань з початку року станом на 31.10.17</t>
  </si>
  <si>
    <t>Проведена оплата видатків за період з
29.09.17 - 31.10.17</t>
  </si>
  <si>
    <t>Проведена оплата видатків з початку року станом на 31.10.17</t>
  </si>
  <si>
    <t>Профінансовано за період з
29.09.17 - 31.10.17</t>
  </si>
  <si>
    <t>Профінансовано з початку року станом на 31.10.17</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</si>
</sst>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13">
    <font>
      <sz val="10"/>
      <name val="Arial Cyr"/>
      <family val="0"/>
    </font>
    <font>
      <sz val="8"/>
      <name val="Arial Cyr"/>
      <family val="0"/>
    </font>
    <font>
      <b/>
      <sz val="10"/>
      <name val="Arial"/>
      <family val="2"/>
    </font>
    <font>
      <sz val="10"/>
      <name val="Arial"/>
      <family val="2"/>
    </font>
    <font>
      <b/>
      <u val="single"/>
      <sz val="10"/>
      <name val="Arial"/>
      <family val="2"/>
    </font>
    <font>
      <b/>
      <sz val="11"/>
      <name val="Arial"/>
      <family val="2"/>
    </font>
    <font>
      <sz val="9"/>
      <name val="Arial"/>
      <family val="2"/>
    </font>
    <font>
      <b/>
      <u val="single"/>
      <sz val="11"/>
      <name val="Arial"/>
      <family val="2"/>
    </font>
    <font>
      <i/>
      <sz val="10"/>
      <name val="Arial"/>
      <family val="2"/>
    </font>
    <font>
      <u val="single"/>
      <sz val="10"/>
      <color indexed="12"/>
      <name val="Arial Cyr"/>
      <family val="0"/>
    </font>
    <font>
      <u val="single"/>
      <sz val="10"/>
      <color indexed="36"/>
      <name val="Arial Cyr"/>
      <family val="0"/>
    </font>
    <font>
      <sz val="11"/>
      <name val="Arial"/>
      <family val="2"/>
    </font>
    <font>
      <b/>
      <sz val="9"/>
      <name val="Arial"/>
      <family val="2"/>
    </font>
  </fonts>
  <fills count="2">
    <fill>
      <patternFill/>
    </fill>
    <fill>
      <patternFill patternType="gray125"/>
    </fill>
  </fills>
  <borders count="3">
    <border>
      <left/>
      <right/>
      <top/>
      <bottom/>
      <diagonal/>
    </border>
    <border>
      <left style="thin"/>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
    <xf numFmtId="0" fontId="0" fillId="0" borderId="0" xfId="0" applyAlignment="1">
      <alignment/>
    </xf>
    <xf numFmtId="0" fontId="3" fillId="0" borderId="0" xfId="0" applyFont="1" applyAlignment="1">
      <alignment/>
    </xf>
    <xf numFmtId="0" fontId="2" fillId="0" borderId="0" xfId="0" applyFont="1" applyAlignment="1">
      <alignment horizontal="center" wrapText="1"/>
    </xf>
    <xf numFmtId="0" fontId="3" fillId="0" borderId="0" xfId="0" applyFont="1" applyAlignment="1">
      <alignment horizontal="right"/>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xf>
    <xf numFmtId="0" fontId="2" fillId="0" borderId="1" xfId="0" applyFont="1" applyBorder="1" applyAlignment="1">
      <alignment wrapText="1"/>
    </xf>
    <xf numFmtId="43" fontId="2" fillId="0" borderId="1" xfId="0" applyNumberFormat="1" applyFont="1" applyBorder="1" applyAlignment="1">
      <alignment horizontal="right" wrapText="1"/>
    </xf>
    <xf numFmtId="0" fontId="3" fillId="0" borderId="1" xfId="0" applyFont="1" applyBorder="1" applyAlignment="1">
      <alignment/>
    </xf>
    <xf numFmtId="0" fontId="3" fillId="0" borderId="1" xfId="0" applyFont="1" applyBorder="1" applyAlignment="1">
      <alignment wrapText="1"/>
    </xf>
    <xf numFmtId="43" fontId="3" fillId="0" borderId="1" xfId="0" applyNumberFormat="1" applyFont="1" applyBorder="1" applyAlignment="1">
      <alignment horizontal="right" wrapText="1"/>
    </xf>
    <xf numFmtId="0" fontId="3" fillId="0" borderId="1" xfId="0" applyFont="1" applyBorder="1" applyAlignment="1">
      <alignment horizontal="left" wrapText="1"/>
    </xf>
    <xf numFmtId="0" fontId="3" fillId="0" borderId="0" xfId="0" applyFont="1" applyAlignment="1">
      <alignment horizontal="justify"/>
    </xf>
    <xf numFmtId="0" fontId="6" fillId="0" borderId="1" xfId="0" applyFont="1" applyBorder="1" applyAlignment="1">
      <alignment horizontal="center" vertical="center" wrapText="1"/>
    </xf>
    <xf numFmtId="0" fontId="5" fillId="0" borderId="0" xfId="0" applyFont="1" applyAlignment="1">
      <alignment/>
    </xf>
    <xf numFmtId="0" fontId="6" fillId="0" borderId="0" xfId="0" applyFont="1" applyAlignment="1">
      <alignment/>
    </xf>
    <xf numFmtId="0" fontId="5" fillId="0" borderId="0" xfId="0" applyFont="1" applyAlignment="1">
      <alignment horizontal="center" wrapText="1"/>
    </xf>
    <xf numFmtId="43" fontId="3" fillId="0" borderId="0" xfId="0" applyNumberFormat="1" applyFont="1" applyAlignment="1">
      <alignment/>
    </xf>
    <xf numFmtId="0" fontId="6" fillId="0" borderId="1" xfId="0" applyFont="1" applyBorder="1" applyAlignment="1">
      <alignment horizontal="center" vertical="center"/>
    </xf>
    <xf numFmtId="41" fontId="2" fillId="0" borderId="1" xfId="0" applyNumberFormat="1" applyFont="1" applyBorder="1" applyAlignment="1">
      <alignment horizontal="right" wrapText="1"/>
    </xf>
    <xf numFmtId="41" fontId="3" fillId="0" borderId="1" xfId="0" applyNumberFormat="1" applyFont="1" applyBorder="1" applyAlignment="1">
      <alignment horizontal="right" wrapText="1"/>
    </xf>
    <xf numFmtId="41" fontId="3" fillId="0" borderId="2" xfId="0" applyNumberFormat="1" applyFont="1" applyBorder="1" applyAlignment="1">
      <alignment horizontal="right" wrapText="1"/>
    </xf>
    <xf numFmtId="0" fontId="12" fillId="0" borderId="1" xfId="0" applyFont="1" applyBorder="1" applyAlignment="1">
      <alignment wrapText="1"/>
    </xf>
    <xf numFmtId="43" fontId="2" fillId="0" borderId="2" xfId="0" applyNumberFormat="1" applyFont="1" applyBorder="1" applyAlignment="1">
      <alignment horizontal="right" wrapText="1"/>
    </xf>
    <xf numFmtId="0" fontId="5" fillId="0" borderId="0" xfId="0" applyFont="1" applyAlignment="1">
      <alignment horizontal="center" wrapText="1"/>
    </xf>
    <xf numFmtId="0" fontId="3" fillId="0" borderId="0" xfId="0" applyFont="1" applyAlignment="1">
      <alignment horizontal="justify"/>
    </xf>
    <xf numFmtId="0" fontId="5" fillId="0" borderId="0" xfId="0" applyFont="1" applyAlignment="1">
      <alignment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23"/>
  <sheetViews>
    <sheetView tabSelected="1" workbookViewId="0" topLeftCell="A1">
      <selection activeCell="F10" sqref="F10"/>
    </sheetView>
  </sheetViews>
  <sheetFormatPr defaultColWidth="9.00390625" defaultRowHeight="12.75"/>
  <cols>
    <col min="1" max="1" width="3.875" style="1" customWidth="1"/>
    <col min="2" max="2" width="57.75390625" style="1" customWidth="1"/>
    <col min="3" max="3" width="14.75390625" style="1" customWidth="1"/>
    <col min="4" max="4" width="17.125" style="1" customWidth="1"/>
    <col min="5" max="5" width="17.00390625" style="1" customWidth="1"/>
    <col min="6" max="6" width="14.75390625" style="1" customWidth="1"/>
    <col min="7" max="7" width="16.125" style="1" customWidth="1"/>
    <col min="8" max="16384" width="9.125" style="1" customWidth="1"/>
  </cols>
  <sheetData>
    <row r="1" spans="1:7" ht="31.5" customHeight="1">
      <c r="A1" s="25" t="s">
        <v>20</v>
      </c>
      <c r="B1" s="25"/>
      <c r="C1" s="25"/>
      <c r="D1" s="25"/>
      <c r="E1" s="25"/>
      <c r="F1" s="25"/>
      <c r="G1" s="25"/>
    </row>
    <row r="2" spans="1:7" ht="16.5" customHeight="1">
      <c r="A2" s="17"/>
      <c r="B2" s="25" t="s">
        <v>51</v>
      </c>
      <c r="C2" s="25"/>
      <c r="D2" s="25"/>
      <c r="E2" s="25"/>
      <c r="F2" s="25"/>
      <c r="G2" s="25"/>
    </row>
    <row r="3" spans="1:7" ht="17.25" customHeight="1">
      <c r="A3" s="2"/>
      <c r="B3" s="13" t="s">
        <v>13</v>
      </c>
      <c r="C3" s="2"/>
      <c r="D3" s="2"/>
      <c r="E3" s="2"/>
      <c r="F3" s="2"/>
      <c r="G3" s="2"/>
    </row>
    <row r="4" spans="1:7" ht="17.25" customHeight="1">
      <c r="A4" s="2"/>
      <c r="B4" s="26" t="s">
        <v>14</v>
      </c>
      <c r="C4" s="26"/>
      <c r="D4" s="26"/>
      <c r="E4" s="26"/>
      <c r="F4" s="2"/>
      <c r="G4" s="2"/>
    </row>
    <row r="5" ht="12.75">
      <c r="G5" s="3" t="s">
        <v>6</v>
      </c>
    </row>
    <row r="6" spans="1:7" ht="60">
      <c r="A6" s="4" t="s">
        <v>0</v>
      </c>
      <c r="B6" s="5" t="s">
        <v>5</v>
      </c>
      <c r="C6" s="14" t="s">
        <v>31</v>
      </c>
      <c r="D6" s="14" t="s">
        <v>52</v>
      </c>
      <c r="E6" s="14" t="s">
        <v>49</v>
      </c>
      <c r="F6" s="14" t="s">
        <v>53</v>
      </c>
      <c r="G6" s="14" t="s">
        <v>54</v>
      </c>
    </row>
    <row r="7" spans="1:7" ht="27.75" customHeight="1">
      <c r="A7" s="6">
        <v>1</v>
      </c>
      <c r="B7" s="7" t="s">
        <v>4</v>
      </c>
      <c r="C7" s="8">
        <f>SUM(C8:C12)</f>
        <v>4526900</v>
      </c>
      <c r="D7" s="8">
        <f>SUM(D8:D12)</f>
        <v>3859560</v>
      </c>
      <c r="E7" s="8">
        <f>SUM(E8:E12)</f>
        <v>3230025.08</v>
      </c>
      <c r="F7" s="8">
        <f>SUM(F8:F12)</f>
        <v>336193.49</v>
      </c>
      <c r="G7" s="8">
        <f>SUM(G8:G12)</f>
        <v>3566218.5699999994</v>
      </c>
    </row>
    <row r="8" spans="1:7" ht="12.75">
      <c r="A8" s="9"/>
      <c r="B8" s="10" t="s">
        <v>2</v>
      </c>
      <c r="C8" s="11">
        <v>4192900</v>
      </c>
      <c r="D8" s="11">
        <v>3533000</v>
      </c>
      <c r="E8" s="11">
        <v>3049780.04</v>
      </c>
      <c r="F8" s="11">
        <v>333672.22</v>
      </c>
      <c r="G8" s="11">
        <f>SUM(E8:F8)</f>
        <v>3383452.26</v>
      </c>
    </row>
    <row r="9" spans="1:7" ht="12.75">
      <c r="A9" s="9"/>
      <c r="B9" s="12" t="s">
        <v>10</v>
      </c>
      <c r="C9" s="11">
        <v>390</v>
      </c>
      <c r="D9" s="11">
        <v>310</v>
      </c>
      <c r="E9" s="11"/>
      <c r="F9" s="11"/>
      <c r="G9" s="11">
        <f>SUM(E9:F9)</f>
        <v>0</v>
      </c>
    </row>
    <row r="10" spans="1:7" ht="12.75">
      <c r="A10" s="9"/>
      <c r="B10" s="12" t="s">
        <v>11</v>
      </c>
      <c r="C10" s="11">
        <v>327500</v>
      </c>
      <c r="D10" s="11">
        <v>320140</v>
      </c>
      <c r="E10" s="11">
        <v>177242.31</v>
      </c>
      <c r="F10" s="11">
        <v>2203.45</v>
      </c>
      <c r="G10" s="11">
        <f>SUM(E10:F10)</f>
        <v>179445.76</v>
      </c>
    </row>
    <row r="11" spans="1:7" ht="12.75">
      <c r="A11" s="9"/>
      <c r="B11" s="10" t="s">
        <v>3</v>
      </c>
      <c r="C11" s="11">
        <v>6110</v>
      </c>
      <c r="D11" s="11">
        <v>6110</v>
      </c>
      <c r="E11" s="11">
        <v>3002.73</v>
      </c>
      <c r="F11" s="11">
        <v>317.82</v>
      </c>
      <c r="G11" s="11">
        <f>SUM(E11:F11)</f>
        <v>3320.55</v>
      </c>
    </row>
    <row r="12" spans="1:7" ht="12.75">
      <c r="A12" s="9"/>
      <c r="B12" s="12" t="s">
        <v>12</v>
      </c>
      <c r="C12" s="11">
        <v>0</v>
      </c>
      <c r="D12" s="11"/>
      <c r="E12" s="11"/>
      <c r="F12" s="11"/>
      <c r="G12" s="11">
        <f>SUM(E12:F12)</f>
        <v>0</v>
      </c>
    </row>
    <row r="13" spans="1:7" ht="12.75">
      <c r="A13" s="9"/>
      <c r="B13" s="10"/>
      <c r="C13" s="11"/>
      <c r="D13" s="11"/>
      <c r="E13" s="11"/>
      <c r="F13" s="11"/>
      <c r="G13" s="11"/>
    </row>
    <row r="14" spans="1:7" ht="40.5" customHeight="1">
      <c r="A14" s="6">
        <v>2</v>
      </c>
      <c r="B14" s="7" t="s">
        <v>15</v>
      </c>
      <c r="C14" s="8">
        <f>SUM(C15:C18)</f>
        <v>1028000</v>
      </c>
      <c r="D14" s="8">
        <f>SUM(D15:D18)</f>
        <v>774000</v>
      </c>
      <c r="E14" s="8">
        <f>SUM(E15:E18)</f>
        <v>675000</v>
      </c>
      <c r="F14" s="8">
        <f>SUM(F15:F18)</f>
        <v>99000</v>
      </c>
      <c r="G14" s="8">
        <f>SUM(G15:G18)</f>
        <v>774000</v>
      </c>
    </row>
    <row r="15" spans="1:7" ht="20.25" customHeight="1">
      <c r="A15" s="9"/>
      <c r="B15" s="10" t="s">
        <v>9</v>
      </c>
      <c r="C15" s="11">
        <v>240000</v>
      </c>
      <c r="D15" s="11">
        <v>166000</v>
      </c>
      <c r="E15" s="11">
        <v>146000</v>
      </c>
      <c r="F15" s="11">
        <v>20000</v>
      </c>
      <c r="G15" s="11">
        <f>SUM(E15:F15)</f>
        <v>166000</v>
      </c>
    </row>
    <row r="16" spans="1:7" ht="25.5">
      <c r="A16" s="9"/>
      <c r="B16" s="10" t="s">
        <v>7</v>
      </c>
      <c r="C16" s="11">
        <v>228000</v>
      </c>
      <c r="D16" s="11">
        <v>168000</v>
      </c>
      <c r="E16" s="11">
        <v>149000</v>
      </c>
      <c r="F16" s="11">
        <v>19000</v>
      </c>
      <c r="G16" s="11">
        <f>SUM(E16:F16)</f>
        <v>168000</v>
      </c>
    </row>
    <row r="17" spans="1:7" ht="25.5">
      <c r="A17" s="9"/>
      <c r="B17" s="10" t="s">
        <v>8</v>
      </c>
      <c r="C17" s="11">
        <v>560000</v>
      </c>
      <c r="D17" s="11">
        <v>440000</v>
      </c>
      <c r="E17" s="11">
        <v>380000</v>
      </c>
      <c r="F17" s="11">
        <v>60000</v>
      </c>
      <c r="G17" s="11">
        <f>SUM(E17:F17)</f>
        <v>440000</v>
      </c>
    </row>
    <row r="18" spans="1:7" ht="25.5" hidden="1">
      <c r="A18" s="9"/>
      <c r="B18" s="10" t="s">
        <v>17</v>
      </c>
      <c r="C18" s="11"/>
      <c r="D18" s="11">
        <f>G18</f>
        <v>0</v>
      </c>
      <c r="E18" s="11"/>
      <c r="F18" s="11"/>
      <c r="G18" s="11">
        <f>SUM(E18:F18)</f>
        <v>0</v>
      </c>
    </row>
    <row r="19" spans="1:7" ht="21.75" customHeight="1">
      <c r="A19" s="6"/>
      <c r="B19" s="6" t="s">
        <v>1</v>
      </c>
      <c r="C19" s="8">
        <f>C7+C14</f>
        <v>5554900</v>
      </c>
      <c r="D19" s="8">
        <f>D7+D14</f>
        <v>4633560</v>
      </c>
      <c r="E19" s="8">
        <f>E7+E14</f>
        <v>3905025.08</v>
      </c>
      <c r="F19" s="8">
        <f>F7+F14</f>
        <v>435193.49</v>
      </c>
      <c r="G19" s="8">
        <f>G7+G14</f>
        <v>4340218.569999999</v>
      </c>
    </row>
    <row r="21" spans="2:6" s="15" customFormat="1" ht="19.5" customHeight="1">
      <c r="B21" s="27" t="s">
        <v>47</v>
      </c>
      <c r="C21" s="27"/>
      <c r="F21" s="15" t="s">
        <v>48</v>
      </c>
    </row>
    <row r="23" ht="19.5" customHeight="1">
      <c r="B23" s="16" t="s">
        <v>23</v>
      </c>
    </row>
  </sheetData>
  <mergeCells count="4">
    <mergeCell ref="A1:G1"/>
    <mergeCell ref="B4:E4"/>
    <mergeCell ref="B21:C21"/>
    <mergeCell ref="B2:G2"/>
  </mergeCells>
  <printOptions/>
  <pageMargins left="0.3937007874015748" right="0" top="0.3937007874015748" bottom="0" header="0.5118110236220472" footer="0.5118110236220472"/>
  <pageSetup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dimension ref="A1:G30"/>
  <sheetViews>
    <sheetView workbookViewId="0" topLeftCell="A1">
      <selection activeCell="F12" sqref="F12"/>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45" customHeight="1">
      <c r="A1" s="25" t="s">
        <v>30</v>
      </c>
      <c r="B1" s="25"/>
      <c r="C1" s="25"/>
      <c r="D1" s="25"/>
      <c r="E1" s="25"/>
      <c r="F1" s="25"/>
      <c r="G1" s="25"/>
    </row>
    <row r="2" spans="1:7" ht="21" customHeight="1">
      <c r="A2" s="25" t="str">
        <f>Департамент!B2</f>
        <v>станом на 31.10.2017 р.</v>
      </c>
      <c r="B2" s="25"/>
      <c r="C2" s="25"/>
      <c r="D2" s="25"/>
      <c r="E2" s="25"/>
      <c r="F2" s="25"/>
      <c r="G2" s="25"/>
    </row>
    <row r="3" spans="2:5" ht="20.25" customHeight="1">
      <c r="B3" s="13" t="s">
        <v>13</v>
      </c>
      <c r="C3" s="2"/>
      <c r="D3" s="2"/>
      <c r="E3" s="2"/>
    </row>
    <row r="4" spans="2:5" ht="15.75" customHeight="1">
      <c r="B4" s="26" t="s">
        <v>14</v>
      </c>
      <c r="C4" s="26"/>
      <c r="D4" s="26"/>
      <c r="E4" s="26"/>
    </row>
    <row r="5" ht="12.75">
      <c r="G5" s="3" t="s">
        <v>6</v>
      </c>
    </row>
    <row r="6" spans="1:7" ht="51" customHeight="1">
      <c r="A6" s="14" t="s">
        <v>0</v>
      </c>
      <c r="B6" s="19" t="s">
        <v>5</v>
      </c>
      <c r="C6" s="14" t="s">
        <v>24</v>
      </c>
      <c r="D6" s="14" t="s">
        <v>52</v>
      </c>
      <c r="E6" s="14" t="s">
        <v>50</v>
      </c>
      <c r="F6" s="14" t="s">
        <v>55</v>
      </c>
      <c r="G6" s="14" t="s">
        <v>56</v>
      </c>
    </row>
    <row r="7" spans="1:7" ht="21" customHeight="1">
      <c r="A7" s="6">
        <v>1</v>
      </c>
      <c r="B7" s="7" t="s">
        <v>27</v>
      </c>
      <c r="C7" s="20">
        <f>SUM(C8:C9)</f>
        <v>250735900</v>
      </c>
      <c r="D7" s="20">
        <f>SUM(D8:D9)</f>
        <v>207562500</v>
      </c>
      <c r="E7" s="20">
        <f>SUM(E8:E9)</f>
        <v>189481400</v>
      </c>
      <c r="F7" s="20">
        <f>SUM(F8:F9)</f>
        <v>18081100</v>
      </c>
      <c r="G7" s="20">
        <f>SUM(G8:G9)</f>
        <v>207562500</v>
      </c>
    </row>
    <row r="8" spans="1:7" ht="27" customHeight="1">
      <c r="A8" s="9"/>
      <c r="B8" s="10" t="s">
        <v>25</v>
      </c>
      <c r="C8" s="21">
        <v>200174800</v>
      </c>
      <c r="D8" s="21">
        <f>G8</f>
        <v>168024070</v>
      </c>
      <c r="E8" s="21">
        <v>156067085</v>
      </c>
      <c r="F8" s="21">
        <v>11956985</v>
      </c>
      <c r="G8" s="21">
        <f>SUM(E8:F8)</f>
        <v>168024070</v>
      </c>
    </row>
    <row r="9" spans="1:7" ht="21.75" customHeight="1">
      <c r="A9" s="9"/>
      <c r="B9" s="10" t="s">
        <v>21</v>
      </c>
      <c r="C9" s="21">
        <v>50561100</v>
      </c>
      <c r="D9" s="21">
        <f>G9</f>
        <v>39538430</v>
      </c>
      <c r="E9" s="21">
        <v>33414315</v>
      </c>
      <c r="F9" s="21">
        <f>2823104+3301011</f>
        <v>6124115</v>
      </c>
      <c r="G9" s="21">
        <f>SUM(E9:F9)</f>
        <v>39538430</v>
      </c>
    </row>
    <row r="10" spans="1:7" ht="21" customHeight="1">
      <c r="A10" s="6">
        <v>2</v>
      </c>
      <c r="B10" s="7" t="s">
        <v>19</v>
      </c>
      <c r="C10" s="20">
        <f>SUM(C11:C17)</f>
        <v>408227083</v>
      </c>
      <c r="D10" s="20">
        <f>SUM(D11:D17)</f>
        <v>310751421</v>
      </c>
      <c r="E10" s="20">
        <f>SUM(E11:E17)</f>
        <v>280604299</v>
      </c>
      <c r="F10" s="20">
        <f>SUM(F11:F17)</f>
        <v>30147122</v>
      </c>
      <c r="G10" s="20">
        <f>SUM(G11:G17)</f>
        <v>310751421</v>
      </c>
    </row>
    <row r="11" spans="1:7" ht="27" customHeight="1">
      <c r="A11" s="9"/>
      <c r="B11" s="10" t="s">
        <v>25</v>
      </c>
      <c r="C11" s="21">
        <v>170505185</v>
      </c>
      <c r="D11" s="21">
        <f aca="true" t="shared" si="0" ref="D11:D17">G11</f>
        <v>121293922</v>
      </c>
      <c r="E11" s="22">
        <v>109329160</v>
      </c>
      <c r="F11" s="21">
        <f>2459720+2262723+592670+2737619+2968091+943939</f>
        <v>11964762</v>
      </c>
      <c r="G11" s="21">
        <f aca="true" t="shared" si="1" ref="G11:G17">SUM(E11:F11)</f>
        <v>121293922</v>
      </c>
    </row>
    <row r="12" spans="1:7" ht="25.5">
      <c r="A12" s="9"/>
      <c r="B12" s="10" t="s">
        <v>26</v>
      </c>
      <c r="C12" s="21">
        <v>30575769</v>
      </c>
      <c r="D12" s="21">
        <f t="shared" si="0"/>
        <v>24803927</v>
      </c>
      <c r="E12" s="22">
        <v>22566017</v>
      </c>
      <c r="F12" s="21">
        <f>1150726+51797+27357+33963+974067</f>
        <v>2237910</v>
      </c>
      <c r="G12" s="21">
        <f t="shared" si="1"/>
        <v>24803927</v>
      </c>
    </row>
    <row r="13" spans="1:7" ht="25.5">
      <c r="A13" s="9"/>
      <c r="B13" s="10" t="s">
        <v>33</v>
      </c>
      <c r="C13" s="21">
        <v>4606414</v>
      </c>
      <c r="D13" s="21">
        <f t="shared" si="0"/>
        <v>3117746</v>
      </c>
      <c r="E13" s="22">
        <v>2337111</v>
      </c>
      <c r="F13" s="21">
        <f>249790+150000+223898+156947</f>
        <v>780635</v>
      </c>
      <c r="G13" s="21">
        <f t="shared" si="1"/>
        <v>3117746</v>
      </c>
    </row>
    <row r="14" spans="1:7" ht="25.5">
      <c r="A14" s="9"/>
      <c r="B14" s="10" t="s">
        <v>32</v>
      </c>
      <c r="C14" s="21">
        <v>99892445</v>
      </c>
      <c r="D14" s="21">
        <f t="shared" si="0"/>
        <v>80122176</v>
      </c>
      <c r="E14" s="22">
        <v>72033994</v>
      </c>
      <c r="F14" s="21">
        <f>3244301+1290070+63076+1800+288900+2623105+576930</f>
        <v>8088182</v>
      </c>
      <c r="G14" s="21">
        <f t="shared" si="1"/>
        <v>80122176</v>
      </c>
    </row>
    <row r="15" spans="1:7" ht="21" customHeight="1">
      <c r="A15" s="9"/>
      <c r="B15" s="9" t="s">
        <v>16</v>
      </c>
      <c r="C15" s="21">
        <v>3731550</v>
      </c>
      <c r="D15" s="21">
        <f t="shared" si="0"/>
        <v>3077406</v>
      </c>
      <c r="E15" s="22">
        <v>2756054</v>
      </c>
      <c r="F15" s="21">
        <f>178789+2377+1176+1150+85400+52460</f>
        <v>321352</v>
      </c>
      <c r="G15" s="21">
        <f t="shared" si="1"/>
        <v>3077406</v>
      </c>
    </row>
    <row r="16" spans="1:7" ht="21.75" customHeight="1">
      <c r="A16" s="9"/>
      <c r="B16" s="10" t="s">
        <v>21</v>
      </c>
      <c r="C16" s="21">
        <v>92381995</v>
      </c>
      <c r="D16" s="21">
        <f t="shared" si="0"/>
        <v>73977627</v>
      </c>
      <c r="E16" s="22">
        <v>67383193</v>
      </c>
      <c r="F16" s="21">
        <f>527264+5007969+94027+797683+167491</f>
        <v>6594434</v>
      </c>
      <c r="G16" s="21">
        <f t="shared" si="1"/>
        <v>73977627</v>
      </c>
    </row>
    <row r="17" spans="1:7" ht="25.5">
      <c r="A17" s="9"/>
      <c r="B17" s="10" t="s">
        <v>18</v>
      </c>
      <c r="C17" s="21">
        <v>6533725</v>
      </c>
      <c r="D17" s="21">
        <f t="shared" si="0"/>
        <v>4358617</v>
      </c>
      <c r="E17" s="22">
        <v>4198770</v>
      </c>
      <c r="F17" s="21">
        <f>30724+129123</f>
        <v>159847</v>
      </c>
      <c r="G17" s="21">
        <f t="shared" si="1"/>
        <v>4358617</v>
      </c>
    </row>
    <row r="18" spans="1:7" ht="21.75" customHeight="1">
      <c r="A18" s="6">
        <v>3</v>
      </c>
      <c r="B18" s="7" t="s">
        <v>29</v>
      </c>
      <c r="C18" s="20">
        <f>SUM(C19:C20)</f>
        <v>208456695</v>
      </c>
      <c r="D18" s="20">
        <f>SUM(D19:D20)</f>
        <v>157041887</v>
      </c>
      <c r="E18" s="20">
        <f>SUM(E19:E20)</f>
        <v>137574116</v>
      </c>
      <c r="F18" s="20">
        <f>SUM(F19:F20)</f>
        <v>19467771</v>
      </c>
      <c r="G18" s="20">
        <f>SUM(G19:G20)</f>
        <v>157041887</v>
      </c>
    </row>
    <row r="19" spans="1:7" ht="26.25" customHeight="1">
      <c r="A19" s="9"/>
      <c r="B19" s="10" t="s">
        <v>25</v>
      </c>
      <c r="C19" s="21">
        <v>103283954</v>
      </c>
      <c r="D19" s="21">
        <f>G19</f>
        <v>74821223</v>
      </c>
      <c r="E19" s="21">
        <v>64113863</v>
      </c>
      <c r="F19" s="21">
        <v>10707360</v>
      </c>
      <c r="G19" s="21">
        <f>SUM(E19:F19)</f>
        <v>74821223</v>
      </c>
    </row>
    <row r="20" spans="1:7" ht="21.75" customHeight="1">
      <c r="A20" s="9"/>
      <c r="B20" s="10" t="s">
        <v>21</v>
      </c>
      <c r="C20" s="21">
        <v>105172741</v>
      </c>
      <c r="D20" s="21">
        <f>G20</f>
        <v>82220664</v>
      </c>
      <c r="E20" s="21">
        <v>73460253</v>
      </c>
      <c r="F20" s="21">
        <f>1072681+4131725+491767+1155861+1908377</f>
        <v>8760411</v>
      </c>
      <c r="G20" s="21">
        <f>SUM(E20:F20)</f>
        <v>82220664</v>
      </c>
    </row>
    <row r="21" spans="1:7" ht="51.75" customHeight="1">
      <c r="A21" s="6">
        <v>4</v>
      </c>
      <c r="B21" s="23" t="s">
        <v>28</v>
      </c>
      <c r="C21" s="20">
        <f>SUM(C22:C23)</f>
        <v>13564967</v>
      </c>
      <c r="D21" s="20">
        <f>SUM(D22:D23)</f>
        <v>8637289</v>
      </c>
      <c r="E21" s="20">
        <f>SUM(E22:E23)</f>
        <v>7029342</v>
      </c>
      <c r="F21" s="20">
        <f>SUM(F22:F23)</f>
        <v>1607947</v>
      </c>
      <c r="G21" s="20">
        <f>SUM(G22:G23)</f>
        <v>8637289</v>
      </c>
    </row>
    <row r="22" spans="1:7" ht="24" customHeight="1">
      <c r="A22" s="9"/>
      <c r="B22" s="10" t="s">
        <v>21</v>
      </c>
      <c r="C22" s="21">
        <v>26948</v>
      </c>
      <c r="D22" s="21">
        <f>G22</f>
        <v>26948</v>
      </c>
      <c r="E22" s="22">
        <v>26948</v>
      </c>
      <c r="F22" s="21"/>
      <c r="G22" s="21">
        <f>SUM(E22:F22)</f>
        <v>26948</v>
      </c>
    </row>
    <row r="23" spans="1:7" ht="27.75" customHeight="1">
      <c r="A23" s="9"/>
      <c r="B23" s="10" t="s">
        <v>22</v>
      </c>
      <c r="C23" s="21">
        <v>13538019</v>
      </c>
      <c r="D23" s="21">
        <f>G23</f>
        <v>8610341</v>
      </c>
      <c r="E23" s="22">
        <v>7002394</v>
      </c>
      <c r="F23" s="21">
        <v>1607947</v>
      </c>
      <c r="G23" s="21">
        <f>SUM(E23:F23)</f>
        <v>8610341</v>
      </c>
    </row>
    <row r="24" spans="1:7" ht="36">
      <c r="A24" s="6">
        <v>5</v>
      </c>
      <c r="B24" s="23" t="s">
        <v>46</v>
      </c>
      <c r="C24" s="20">
        <f>SUM(C25:C25)</f>
        <v>19860000</v>
      </c>
      <c r="D24" s="20">
        <f>SUM(D25:D25)</f>
        <v>19860000</v>
      </c>
      <c r="E24" s="20">
        <f>SUM(E25:E25)</f>
        <v>19860000</v>
      </c>
      <c r="F24" s="20">
        <f>SUM(F25:F25)</f>
        <v>0</v>
      </c>
      <c r="G24" s="20">
        <f>SUM(G25:G25)</f>
        <v>19860000</v>
      </c>
    </row>
    <row r="25" spans="1:7" ht="21" customHeight="1">
      <c r="A25" s="9"/>
      <c r="B25" s="10" t="s">
        <v>21</v>
      </c>
      <c r="C25" s="21">
        <v>19860000</v>
      </c>
      <c r="D25" s="21">
        <f>G25</f>
        <v>19860000</v>
      </c>
      <c r="E25" s="22">
        <v>19860000</v>
      </c>
      <c r="F25" s="21"/>
      <c r="G25" s="21">
        <f>SUM(E25:F25)</f>
        <v>19860000</v>
      </c>
    </row>
    <row r="26" spans="1:7" ht="19.5" customHeight="1">
      <c r="A26" s="6"/>
      <c r="B26" s="6" t="s">
        <v>1</v>
      </c>
      <c r="C26" s="20">
        <f>C7+C10+C18+C21+C24</f>
        <v>900844645</v>
      </c>
      <c r="D26" s="20">
        <f>D7+D10+D18+D21+D24</f>
        <v>703853097</v>
      </c>
      <c r="E26" s="20">
        <f>E7+E10+E18+E21+E24</f>
        <v>634549157</v>
      </c>
      <c r="F26" s="20">
        <f>F7+F10+F18+F21+F24</f>
        <v>69303940</v>
      </c>
      <c r="G26" s="20">
        <f>G7+G10+G18+G21+G24</f>
        <v>703853097</v>
      </c>
    </row>
    <row r="28" spans="2:6" s="15" customFormat="1" ht="19.5" customHeight="1">
      <c r="B28" s="27" t="s">
        <v>47</v>
      </c>
      <c r="C28" s="27"/>
      <c r="F28" s="15" t="s">
        <v>48</v>
      </c>
    </row>
    <row r="29" ht="6.75" customHeight="1"/>
    <row r="30" spans="2:7" ht="14.25" customHeight="1">
      <c r="B30" s="16" t="s">
        <v>23</v>
      </c>
      <c r="G30" s="18"/>
    </row>
  </sheetData>
  <mergeCells count="4">
    <mergeCell ref="A1:G1"/>
    <mergeCell ref="B4:E4"/>
    <mergeCell ref="B28:C28"/>
    <mergeCell ref="A2:G2"/>
  </mergeCells>
  <printOptions/>
  <pageMargins left="0.7874015748031497" right="0" top="0.1968503937007874" bottom="0" header="0.5118110236220472" footer="0.5118110236220472"/>
  <pageSetup horizontalDpi="600" verticalDpi="600" orientation="landscape" paperSize="9" scale="78" r:id="rId1"/>
</worksheet>
</file>

<file path=xl/worksheets/sheet3.xml><?xml version="1.0" encoding="utf-8"?>
<worksheet xmlns="http://schemas.openxmlformats.org/spreadsheetml/2006/main" xmlns:r="http://schemas.openxmlformats.org/officeDocument/2006/relationships">
  <dimension ref="A1:G13"/>
  <sheetViews>
    <sheetView workbookViewId="0" topLeftCell="A1">
      <selection activeCell="G7" sqref="G7"/>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36</v>
      </c>
      <c r="B1" s="25"/>
      <c r="C1" s="25"/>
      <c r="D1" s="25"/>
      <c r="E1" s="25"/>
      <c r="F1" s="25"/>
      <c r="G1" s="25"/>
    </row>
    <row r="2" spans="1:7" ht="21" customHeight="1">
      <c r="A2" s="25" t="str">
        <f>Департамент!B2</f>
        <v>станом на 31.10.2017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31.10.17</v>
      </c>
      <c r="E6" s="14" t="str">
        <f>заклади!E6</f>
        <v>Профінансовано з початку року станом на 29.09.17</v>
      </c>
      <c r="F6" s="14" t="str">
        <f>заклади!F6</f>
        <v>Профінансовано за період з
29.09.17 - 31.10.17</v>
      </c>
      <c r="G6" s="14" t="str">
        <f>заклади!G6</f>
        <v>Профінансовано з початку року станом на 31.10.17</v>
      </c>
    </row>
    <row r="7" spans="1:7" ht="57.75" customHeight="1">
      <c r="A7" s="9">
        <v>1</v>
      </c>
      <c r="B7" s="7" t="s">
        <v>34</v>
      </c>
      <c r="C7" s="8">
        <v>102500</v>
      </c>
      <c r="D7" s="8">
        <f>G7</f>
        <v>80650</v>
      </c>
      <c r="E7" s="8">
        <v>69725</v>
      </c>
      <c r="F7" s="8">
        <v>10925</v>
      </c>
      <c r="G7" s="8">
        <f>SUM(E7:F7)</f>
        <v>80650</v>
      </c>
    </row>
    <row r="8" spans="1:7" ht="25.5" customHeight="1">
      <c r="A8" s="6"/>
      <c r="B8" s="6" t="s">
        <v>1</v>
      </c>
      <c r="C8" s="8">
        <f>SUM(C7:C7)</f>
        <v>102500</v>
      </c>
      <c r="D8" s="8">
        <f>SUM(D7:D7)</f>
        <v>80650</v>
      </c>
      <c r="E8" s="8">
        <f>SUM(E7:E7)</f>
        <v>69725</v>
      </c>
      <c r="F8" s="8">
        <f>SUM(F7:F7)</f>
        <v>10925</v>
      </c>
      <c r="G8" s="8">
        <f>SUM(G7:G7)</f>
        <v>80650</v>
      </c>
    </row>
    <row r="10" ht="17.25" customHeight="1">
      <c r="B10" s="1" t="s">
        <v>35</v>
      </c>
    </row>
    <row r="11" spans="2:6" s="15" customFormat="1" ht="19.5" customHeight="1">
      <c r="B11" s="27" t="s">
        <v>47</v>
      </c>
      <c r="C11" s="27"/>
      <c r="F11" s="15" t="s">
        <v>48</v>
      </c>
    </row>
    <row r="13" ht="19.5" customHeight="1">
      <c r="B13" s="16" t="s">
        <v>23</v>
      </c>
    </row>
  </sheetData>
  <mergeCells count="4">
    <mergeCell ref="A1:G1"/>
    <mergeCell ref="B4:E4"/>
    <mergeCell ref="B11:C11"/>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14"/>
  <sheetViews>
    <sheetView workbookViewId="0" topLeftCell="A1">
      <selection activeCell="F7" sqref="F7"/>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40</v>
      </c>
      <c r="B1" s="25"/>
      <c r="C1" s="25"/>
      <c r="D1" s="25"/>
      <c r="E1" s="25"/>
      <c r="F1" s="25"/>
      <c r="G1" s="25"/>
    </row>
    <row r="2" spans="1:7" ht="24" customHeight="1">
      <c r="A2" s="25" t="str">
        <f>Департамент!B2</f>
        <v>станом на 31.10.2017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31.10.17</v>
      </c>
      <c r="E6" s="14" t="str">
        <f>заклади!E6</f>
        <v>Профінансовано з початку року станом на 29.09.17</v>
      </c>
      <c r="F6" s="14" t="str">
        <f>заклади!F6</f>
        <v>Профінансовано за період з
29.09.17 - 31.10.17</v>
      </c>
      <c r="G6" s="14" t="str">
        <f>заклади!G6</f>
        <v>Профінансовано з початку року станом на 31.10.17</v>
      </c>
    </row>
    <row r="7" spans="1:7" ht="25.5">
      <c r="A7" s="9">
        <v>1</v>
      </c>
      <c r="B7" s="7" t="s">
        <v>37</v>
      </c>
      <c r="C7" s="8">
        <v>7200000</v>
      </c>
      <c r="D7" s="8">
        <f>G7</f>
        <v>9867188</v>
      </c>
      <c r="E7" s="24">
        <v>6316262</v>
      </c>
      <c r="F7" s="8">
        <v>3550926</v>
      </c>
      <c r="G7" s="8">
        <f>SUM(E7:F7)</f>
        <v>9867188</v>
      </c>
    </row>
    <row r="8" spans="1:7" ht="25.5">
      <c r="A8" s="9">
        <v>2</v>
      </c>
      <c r="B8" s="7" t="s">
        <v>38</v>
      </c>
      <c r="C8" s="8">
        <v>6000000</v>
      </c>
      <c r="D8" s="8">
        <f>G8</f>
        <v>5849946</v>
      </c>
      <c r="E8" s="24">
        <v>4399946</v>
      </c>
      <c r="F8" s="8">
        <v>1450000</v>
      </c>
      <c r="G8" s="8">
        <f>SUM(E8:F8)</f>
        <v>5849946</v>
      </c>
    </row>
    <row r="9" spans="1:7" ht="25.5" customHeight="1">
      <c r="A9" s="6"/>
      <c r="B9" s="6" t="s">
        <v>1</v>
      </c>
      <c r="C9" s="8">
        <f>SUM(C7:C8)</f>
        <v>13200000</v>
      </c>
      <c r="D9" s="8">
        <f>SUM(D7:D8)</f>
        <v>15717134</v>
      </c>
      <c r="E9" s="8">
        <f>SUM(E7:E8)</f>
        <v>10716208</v>
      </c>
      <c r="F9" s="8">
        <f>SUM(F7:F8)</f>
        <v>5000926</v>
      </c>
      <c r="G9" s="8">
        <f>SUM(G7:G8)</f>
        <v>15717134</v>
      </c>
    </row>
    <row r="11" ht="17.25" customHeight="1">
      <c r="B11" s="1" t="s">
        <v>39</v>
      </c>
    </row>
    <row r="12" spans="2:6" s="15" customFormat="1" ht="19.5" customHeight="1">
      <c r="B12" s="27" t="s">
        <v>47</v>
      </c>
      <c r="C12" s="27"/>
      <c r="F12" s="15" t="s">
        <v>48</v>
      </c>
    </row>
    <row r="14" ht="19.5" customHeight="1">
      <c r="B14" s="16" t="s">
        <v>23</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14"/>
  <sheetViews>
    <sheetView workbookViewId="0" topLeftCell="A1">
      <selection activeCell="F9" sqref="F9"/>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105.75" customHeight="1">
      <c r="A1" s="25" t="s">
        <v>42</v>
      </c>
      <c r="B1" s="25"/>
      <c r="C1" s="25"/>
      <c r="D1" s="25"/>
      <c r="E1" s="25"/>
      <c r="F1" s="25"/>
      <c r="G1" s="25"/>
    </row>
    <row r="2" spans="1:7" ht="21.75" customHeight="1">
      <c r="A2" s="25" t="str">
        <f>Департамент!B2</f>
        <v>станом на 31.10.2017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31.10.17</v>
      </c>
      <c r="E6" s="14" t="str">
        <f>заклади!E6</f>
        <v>Профінансовано з початку року станом на 29.09.17</v>
      </c>
      <c r="F6" s="14" t="str">
        <f>заклади!F6</f>
        <v>Профінансовано за період з
29.09.17 - 31.10.17</v>
      </c>
      <c r="G6" s="14" t="str">
        <f>заклади!G6</f>
        <v>Профінансовано з початку року станом на 31.10.17</v>
      </c>
    </row>
    <row r="7" spans="1:7" ht="57.75" customHeight="1">
      <c r="A7" s="9">
        <v>1</v>
      </c>
      <c r="B7" s="7" t="s">
        <v>41</v>
      </c>
      <c r="C7" s="8">
        <v>28064000</v>
      </c>
      <c r="D7" s="8">
        <f>G7</f>
        <v>27011681</v>
      </c>
      <c r="E7" s="8">
        <v>24966289</v>
      </c>
      <c r="F7" s="8">
        <f>96000+955192+994200</f>
        <v>2045392</v>
      </c>
      <c r="G7" s="8">
        <f>SUM(E7:F7)</f>
        <v>27011681</v>
      </c>
    </row>
    <row r="8" spans="1:7" ht="55.5" customHeight="1" hidden="1">
      <c r="A8" s="9">
        <v>2</v>
      </c>
      <c r="B8" s="7" t="s">
        <v>43</v>
      </c>
      <c r="C8" s="8"/>
      <c r="D8" s="8">
        <f>G8</f>
        <v>0</v>
      </c>
      <c r="E8" s="24"/>
      <c r="F8" s="8"/>
      <c r="G8" s="8">
        <f>SUM(E8:F8)</f>
        <v>0</v>
      </c>
    </row>
    <row r="9" spans="1:7" ht="25.5" customHeight="1">
      <c r="A9" s="6"/>
      <c r="B9" s="6" t="s">
        <v>1</v>
      </c>
      <c r="C9" s="8">
        <f>SUM(C7:C8)</f>
        <v>28064000</v>
      </c>
      <c r="D9" s="8">
        <f>SUM(D7:D8)</f>
        <v>27011681</v>
      </c>
      <c r="E9" s="8">
        <f>SUM(E7:E8)</f>
        <v>24966289</v>
      </c>
      <c r="F9" s="8">
        <f>SUM(F7:F8)</f>
        <v>2045392</v>
      </c>
      <c r="G9" s="8">
        <f>SUM(G7:G8)</f>
        <v>27011681</v>
      </c>
    </row>
    <row r="11" ht="17.25" customHeight="1">
      <c r="B11" s="1" t="s">
        <v>39</v>
      </c>
    </row>
    <row r="12" spans="2:6" s="15" customFormat="1" ht="19.5" customHeight="1">
      <c r="B12" s="27" t="s">
        <v>47</v>
      </c>
      <c r="C12" s="27"/>
      <c r="F12" s="15" t="s">
        <v>48</v>
      </c>
    </row>
    <row r="14" ht="19.5" customHeight="1">
      <c r="B14" s="16" t="s">
        <v>23</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13"/>
  <sheetViews>
    <sheetView workbookViewId="0" topLeftCell="A1">
      <selection activeCell="G7" sqref="G7"/>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44</v>
      </c>
      <c r="B1" s="25"/>
      <c r="C1" s="25"/>
      <c r="D1" s="25"/>
      <c r="E1" s="25"/>
      <c r="F1" s="25"/>
      <c r="G1" s="25"/>
    </row>
    <row r="2" spans="1:7" ht="24" customHeight="1">
      <c r="A2" s="25" t="str">
        <f>Департамент!B2</f>
        <v>станом на 31.10.2017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31.10.17</v>
      </c>
      <c r="E6" s="14" t="str">
        <f>заклади!E6</f>
        <v>Профінансовано з початку року станом на 29.09.17</v>
      </c>
      <c r="F6" s="14" t="str">
        <f>заклади!F6</f>
        <v>Профінансовано за період з
29.09.17 - 31.10.17</v>
      </c>
      <c r="G6" s="14" t="str">
        <f>заклади!G6</f>
        <v>Профінансовано з початку року станом на 31.10.17</v>
      </c>
    </row>
    <row r="7" spans="1:7" ht="25.5" customHeight="1">
      <c r="A7" s="9">
        <v>1</v>
      </c>
      <c r="B7" s="10" t="s">
        <v>45</v>
      </c>
      <c r="C7" s="8">
        <v>787900</v>
      </c>
      <c r="D7" s="8">
        <f>G7</f>
        <v>660900</v>
      </c>
      <c r="E7" s="24">
        <v>597200</v>
      </c>
      <c r="F7" s="8">
        <v>63700</v>
      </c>
      <c r="G7" s="8">
        <f>SUM(E7:F7)</f>
        <v>660900</v>
      </c>
    </row>
    <row r="8" spans="1:7" ht="25.5" customHeight="1">
      <c r="A8" s="6"/>
      <c r="B8" s="6" t="s">
        <v>1</v>
      </c>
      <c r="C8" s="8">
        <f>SUM(C7:C7)</f>
        <v>787900</v>
      </c>
      <c r="D8" s="8">
        <f>SUM(D7:D7)</f>
        <v>660900</v>
      </c>
      <c r="E8" s="8">
        <f>SUM(E7:E7)</f>
        <v>597200</v>
      </c>
      <c r="F8" s="8">
        <f>SUM(F7:F7)</f>
        <v>63700</v>
      </c>
      <c r="G8" s="8">
        <f>SUM(G7:G7)</f>
        <v>660900</v>
      </c>
    </row>
    <row r="10" ht="17.25" customHeight="1">
      <c r="B10" s="1" t="s">
        <v>39</v>
      </c>
    </row>
    <row r="11" spans="2:6" s="15" customFormat="1" ht="19.5" customHeight="1">
      <c r="B11" s="27" t="s">
        <v>47</v>
      </c>
      <c r="C11" s="27"/>
      <c r="F11" s="15" t="s">
        <v>48</v>
      </c>
    </row>
    <row r="13" ht="19.5" customHeight="1">
      <c r="B13" s="16" t="s">
        <v>23</v>
      </c>
    </row>
  </sheetData>
  <mergeCells count="4">
    <mergeCell ref="A1:G1"/>
    <mergeCell ref="B4:E4"/>
    <mergeCell ref="B11:C11"/>
    <mergeCell ref="A2:G2"/>
  </mergeCells>
  <printOptions/>
  <pageMargins left="0.3937007874015748" right="0" top="0.3937007874015748" bottom="0"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Наталья</cp:lastModifiedBy>
  <cp:lastPrinted>2017-07-27T13:57:16Z</cp:lastPrinted>
  <dcterms:created xsi:type="dcterms:W3CDTF">2015-02-14T08:50:44Z</dcterms:created>
  <dcterms:modified xsi:type="dcterms:W3CDTF">2017-10-31T12:27:43Z</dcterms:modified>
  <cp:category/>
  <cp:version/>
  <cp:contentType/>
  <cp:contentStatus/>
</cp:coreProperties>
</file>